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535" tabRatio="812" activeTab="0"/>
  </bookViews>
  <sheets>
    <sheet name="Form" sheetId="1" r:id="rId1"/>
    <sheet name="para" sheetId="2" state="hidden" r:id="rId2"/>
  </sheets>
  <definedNames>
    <definedName name="Categories">'para'!$A$4:$A$8</definedName>
    <definedName name="Category">'Form'!$B$5</definedName>
    <definedName name="_xlnm.Print_Area" localSheetId="0">'Form'!$A$1:$H$25</definedName>
  </definedNames>
  <calcPr fullCalcOnLoad="1"/>
</workbook>
</file>

<file path=xl/sharedStrings.xml><?xml version="1.0" encoding="utf-8"?>
<sst xmlns="http://schemas.openxmlformats.org/spreadsheetml/2006/main" count="116" uniqueCount="64">
  <si>
    <t>Newspaper</t>
  </si>
  <si>
    <t>Calculation of Deinkability Scores</t>
  </si>
  <si>
    <t>Deinkability Score</t>
  </si>
  <si>
    <t>Category</t>
  </si>
  <si>
    <t>Threshold</t>
  </si>
  <si>
    <t>Y</t>
  </si>
  <si>
    <t>IE</t>
  </si>
  <si>
    <t>Assessment</t>
  </si>
  <si>
    <t>poor deinkability</t>
  </si>
  <si>
    <t>fair deinkability</t>
  </si>
  <si>
    <t>good deinkability</t>
  </si>
  <si>
    <t>low</t>
  </si>
  <si>
    <t>Target</t>
  </si>
  <si>
    <t>high</t>
  </si>
  <si>
    <t>dY</t>
  </si>
  <si>
    <t>a*</t>
  </si>
  <si>
    <t>Score</t>
  </si>
  <si>
    <t>max</t>
  </si>
  <si>
    <t>Deinkability Results</t>
  </si>
  <si>
    <t>Luminosity:</t>
  </si>
  <si>
    <t>Colour:</t>
  </si>
  <si>
    <t>Filtrate Darkening:</t>
  </si>
  <si>
    <t>Dirt particle Area:</t>
  </si>
  <si>
    <t>Ink elimination:</t>
  </si>
  <si>
    <t>[-]</t>
  </si>
  <si>
    <t>[mm²/m²)</t>
  </si>
  <si>
    <t>[%]</t>
  </si>
  <si>
    <t>[Points]</t>
  </si>
  <si>
    <r>
      <t>D</t>
    </r>
    <r>
      <rPr>
        <b/>
        <sz val="10"/>
        <rFont val="Arial"/>
        <family val="2"/>
      </rPr>
      <t>Y</t>
    </r>
  </si>
  <si>
    <t>Current Category</t>
  </si>
  <si>
    <t>Current Parameters</t>
  </si>
  <si>
    <t>Current Results</t>
  </si>
  <si>
    <t>Total</t>
  </si>
  <si>
    <t>not suitable for deinking</t>
  </si>
  <si>
    <r>
      <t>DS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the Deinkability Score of the parameter P</t>
    </r>
  </si>
  <si>
    <r>
      <t>TH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is the threshold value of the parameter P</t>
    </r>
  </si>
  <si>
    <r>
      <t>R</t>
    </r>
    <r>
      <rPr>
        <b/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is the result of the parameter P</t>
    </r>
  </si>
  <si>
    <r>
      <t>T</t>
    </r>
    <r>
      <rPr>
        <b/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is the target value of the parameter P</t>
    </r>
  </si>
  <si>
    <r>
      <t>MS</t>
    </r>
    <r>
      <rPr>
        <b/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is the maximum score of the parameter P</t>
    </r>
  </si>
  <si>
    <t>Current Scores Raw*</t>
  </si>
  <si>
    <t>Current Scores Refined*</t>
  </si>
  <si>
    <t>Calculation according to ERPC:</t>
  </si>
  <si>
    <r>
      <t>Score</t>
    </r>
    <r>
      <rPr>
        <b/>
        <vertAlign val="subscript"/>
        <sz val="10"/>
        <rFont val="Arial"/>
        <family val="2"/>
      </rPr>
      <t>max</t>
    </r>
  </si>
  <si>
    <t>71 to 100 points:</t>
  </si>
  <si>
    <t>51 to 70 points:</t>
  </si>
  <si>
    <t>0 to 50 points:</t>
  </si>
  <si>
    <t>negative:</t>
  </si>
  <si>
    <t>Evaluation of deinkability</t>
  </si>
  <si>
    <t>Assessment of Print Product Recyclability</t>
  </si>
  <si>
    <t>– Deinkability Score –</t>
  </si>
  <si>
    <t>&lt;=  space for remarks</t>
  </si>
  <si>
    <t>[ sample description ]</t>
  </si>
  <si>
    <r>
      <t>IE</t>
    </r>
    <r>
      <rPr>
        <b/>
        <vertAlign val="subscript"/>
        <sz val="10"/>
        <rFont val="Arial"/>
        <family val="2"/>
      </rPr>
      <t>700</t>
    </r>
  </si>
  <si>
    <t>A50</t>
  </si>
  <si>
    <t>A250</t>
  </si>
  <si>
    <t>Magazine Uncoated</t>
  </si>
  <si>
    <t>Magazine Coated</t>
  </si>
  <si>
    <r>
      <t>A</t>
    </r>
    <r>
      <rPr>
        <b/>
        <vertAlign val="subscript"/>
        <sz val="10"/>
        <rFont val="Arial"/>
        <family val="2"/>
      </rPr>
      <t>50</t>
    </r>
  </si>
  <si>
    <r>
      <t>A</t>
    </r>
    <r>
      <rPr>
        <b/>
        <vertAlign val="subscript"/>
        <sz val="10"/>
        <rFont val="Arial"/>
        <family val="2"/>
      </rPr>
      <t>250</t>
    </r>
  </si>
  <si>
    <t>* Calculation according to ERPC: Assessment of Print Product Recyclability – Deinkability Score –, 17 March 2009</t>
  </si>
  <si>
    <r>
      <t xml:space="preserve">The index letter </t>
    </r>
    <r>
      <rPr>
        <b/>
        <sz val="10"/>
        <rFont val="Arial"/>
        <family val="2"/>
      </rPr>
      <t xml:space="preserve">P </t>
    </r>
    <r>
      <rPr>
        <sz val="10"/>
        <rFont val="Arial"/>
        <family val="2"/>
      </rPr>
      <t xml:space="preserve">stands for one of the six parameters Y, a*-value, A50, A250, IE and </t>
    </r>
    <r>
      <rPr>
        <sz val="10"/>
        <rFont val="Symbol"/>
        <family val="1"/>
      </rPr>
      <t></t>
    </r>
    <r>
      <rPr>
        <sz val="10"/>
        <rFont val="Arial"/>
        <family val="2"/>
      </rPr>
      <t>Y</t>
    </r>
  </si>
  <si>
    <t>Low Ink Coverage (Brightness of base paper ≤ 75)</t>
  </si>
  <si>
    <t>Low Ink Coverage (Brightness of base paper &gt; 75)</t>
  </si>
  <si>
    <t>Version 3.1 (25 August 2015)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</si>
</sst>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dd\ mmm\ yyyy"/>
    <numFmt numFmtId="174" formatCode="#,##0.0\ \ \ \ "/>
    <numFmt numFmtId="175" formatCode="#,##0\ \ \ \ "/>
    <numFmt numFmtId="176" formatCode="#,##0.00\ \ \ \ "/>
    <numFmt numFmtId="177" formatCode="#,##0\ \ \ \ \ \ \ \ \ \ \ \ \ \ "/>
    <numFmt numFmtId="178" formatCode="#,##0\ \ \ \ \ "/>
    <numFmt numFmtId="179" formatCode="@\ \ \ \ \ "/>
    <numFmt numFmtId="180" formatCode="#,##0.000\ \ \ 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2" fillId="35" borderId="18" xfId="0" applyFont="1" applyFill="1" applyBorder="1" applyAlignment="1">
      <alignment horizontal="centerContinuous" vertical="center"/>
    </xf>
    <xf numFmtId="0" fontId="2" fillId="35" borderId="14" xfId="0" applyFont="1" applyFill="1" applyBorder="1" applyAlignment="1">
      <alignment horizontal="centerContinuous" vertical="center"/>
    </xf>
    <xf numFmtId="0" fontId="7" fillId="35" borderId="14" xfId="0" applyFont="1" applyFill="1" applyBorder="1" applyAlignment="1">
      <alignment horizontal="centerContinuous" vertical="center"/>
    </xf>
    <xf numFmtId="0" fontId="0" fillId="35" borderId="19" xfId="0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7" fillId="35" borderId="13" xfId="0" applyFont="1" applyFill="1" applyBorder="1" applyAlignment="1">
      <alignment horizontal="centerContinuous" vertical="center"/>
    </xf>
    <xf numFmtId="4" fontId="0" fillId="0" borderId="13" xfId="0" applyNumberForma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4" fontId="0" fillId="35" borderId="13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3" fontId="0" fillId="0" borderId="13" xfId="0" applyNumberFormat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0" fontId="3" fillId="35" borderId="23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 indent="1"/>
    </xf>
    <xf numFmtId="3" fontId="6" fillId="37" borderId="17" xfId="0" applyNumberFormat="1" applyFont="1" applyFill="1" applyBorder="1" applyAlignment="1">
      <alignment horizontal="centerContinuous" vertical="center"/>
    </xf>
    <xf numFmtId="3" fontId="13" fillId="37" borderId="15" xfId="0" applyNumberFormat="1" applyFont="1" applyFill="1" applyBorder="1" applyAlignment="1">
      <alignment horizontal="centerContinuous" vertical="center"/>
    </xf>
    <xf numFmtId="3" fontId="13" fillId="37" borderId="16" xfId="0" applyNumberFormat="1" applyFont="1" applyFill="1" applyBorder="1" applyAlignment="1">
      <alignment horizontal="centerContinuous" vertical="center"/>
    </xf>
    <xf numFmtId="0" fontId="2" fillId="35" borderId="17" xfId="0" applyFont="1" applyFill="1" applyBorder="1" applyAlignment="1">
      <alignment horizontal="left" vertical="center" indent="1"/>
    </xf>
    <xf numFmtId="0" fontId="2" fillId="35" borderId="24" xfId="0" applyFont="1" applyFill="1" applyBorder="1" applyAlignment="1">
      <alignment horizontal="left" vertical="center" indent="1"/>
    </xf>
    <xf numFmtId="0" fontId="0" fillId="35" borderId="25" xfId="0" applyFill="1" applyBorder="1" applyAlignment="1">
      <alignment horizontal="left" vertical="center" indent="1"/>
    </xf>
    <xf numFmtId="0" fontId="0" fillId="35" borderId="26" xfId="0" applyFill="1" applyBorder="1" applyAlignment="1">
      <alignment horizontal="left" vertical="center" indent="1"/>
    </xf>
    <xf numFmtId="0" fontId="0" fillId="35" borderId="27" xfId="0" applyFill="1" applyBorder="1" applyAlignment="1">
      <alignment horizontal="left" vertical="center" inden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horizontal="left" vertical="center" indent="2"/>
    </xf>
    <xf numFmtId="0" fontId="0" fillId="0" borderId="30" xfId="0" applyBorder="1" applyAlignment="1">
      <alignment horizontal="left" vertical="center" indent="2"/>
    </xf>
    <xf numFmtId="0" fontId="0" fillId="0" borderId="3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" fillId="38" borderId="24" xfId="0" applyFont="1" applyFill="1" applyBorder="1" applyAlignment="1">
      <alignment horizontal="left" vertical="center" indent="2"/>
    </xf>
    <xf numFmtId="0" fontId="2" fillId="38" borderId="10" xfId="0" applyFont="1" applyFill="1" applyBorder="1" applyAlignment="1">
      <alignment horizontal="left" vertical="center" indent="1"/>
    </xf>
    <xf numFmtId="0" fontId="11" fillId="38" borderId="10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vertical="center"/>
      <protection/>
    </xf>
    <xf numFmtId="174" fontId="0" fillId="33" borderId="21" xfId="0" applyNumberFormat="1" applyFont="1" applyFill="1" applyBorder="1" applyAlignment="1" applyProtection="1">
      <alignment horizontal="right" vertical="center"/>
      <protection locked="0"/>
    </xf>
    <xf numFmtId="174" fontId="0" fillId="33" borderId="22" xfId="0" applyNumberFormat="1" applyFont="1" applyFill="1" applyBorder="1" applyAlignment="1" applyProtection="1">
      <alignment horizontal="right" vertical="center"/>
      <protection locked="0"/>
    </xf>
    <xf numFmtId="175" fontId="0" fillId="33" borderId="22" xfId="0" applyNumberFormat="1" applyFont="1" applyFill="1" applyBorder="1" applyAlignment="1" applyProtection="1">
      <alignment horizontal="right" vertical="center"/>
      <protection locked="0"/>
    </xf>
    <xf numFmtId="177" fontId="2" fillId="0" borderId="32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/>
    </xf>
    <xf numFmtId="177" fontId="2" fillId="38" borderId="19" xfId="0" applyNumberFormat="1" applyFont="1" applyFill="1" applyBorder="1" applyAlignment="1">
      <alignment horizontal="right" vertical="center"/>
    </xf>
    <xf numFmtId="178" fontId="10" fillId="38" borderId="25" xfId="0" applyNumberFormat="1" applyFont="1" applyFill="1" applyBorder="1" applyAlignment="1">
      <alignment horizontal="right" vertical="center"/>
    </xf>
    <xf numFmtId="178" fontId="10" fillId="38" borderId="26" xfId="0" applyNumberFormat="1" applyFont="1" applyFill="1" applyBorder="1" applyAlignment="1">
      <alignment horizontal="right" vertical="center"/>
    </xf>
    <xf numFmtId="178" fontId="10" fillId="38" borderId="27" xfId="0" applyNumberFormat="1" applyFont="1" applyFill="1" applyBorder="1" applyAlignment="1">
      <alignment horizontal="right" vertical="center"/>
    </xf>
    <xf numFmtId="178" fontId="10" fillId="38" borderId="13" xfId="0" applyNumberFormat="1" applyFont="1" applyFill="1" applyBorder="1" applyAlignment="1">
      <alignment horizontal="right" vertical="center"/>
    </xf>
    <xf numFmtId="178" fontId="0" fillId="38" borderId="32" xfId="0" applyNumberFormat="1" applyFont="1" applyFill="1" applyBorder="1" applyAlignment="1">
      <alignment horizontal="right" vertical="center"/>
    </xf>
    <xf numFmtId="178" fontId="0" fillId="38" borderId="33" xfId="0" applyNumberFormat="1" applyFont="1" applyFill="1" applyBorder="1" applyAlignment="1">
      <alignment horizontal="right" vertical="center"/>
    </xf>
    <xf numFmtId="178" fontId="0" fillId="38" borderId="34" xfId="0" applyNumberFormat="1" applyFont="1" applyFill="1" applyBorder="1" applyAlignment="1">
      <alignment horizontal="right" vertical="center"/>
    </xf>
    <xf numFmtId="179" fontId="0" fillId="38" borderId="33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173" fontId="3" fillId="0" borderId="0" xfId="0" applyNumberFormat="1" applyFont="1" applyAlignment="1" applyProtection="1" quotePrefix="1">
      <alignment horizontal="centerContinuous" vertical="center"/>
      <protection/>
    </xf>
    <xf numFmtId="174" fontId="0" fillId="33" borderId="2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left" vertical="center" indent="1"/>
      <protection locked="0"/>
    </xf>
    <xf numFmtId="0" fontId="2" fillId="33" borderId="16" xfId="0" applyFont="1" applyFill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42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 patternType="solid">
          <bgColor indexed="47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DCDCD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selection activeCell="D16" sqref="D16"/>
    </sheetView>
  </sheetViews>
  <sheetFormatPr defaultColWidth="11.421875" defaultRowHeight="19.5" customHeight="1"/>
  <cols>
    <col min="1" max="1" width="20.7109375" style="1" customWidth="1"/>
    <col min="2" max="2" width="23.140625" style="1" customWidth="1"/>
    <col min="3" max="3" width="11.7109375" style="2" customWidth="1"/>
    <col min="4" max="4" width="12.7109375" style="1" customWidth="1"/>
    <col min="5" max="5" width="20.7109375" style="1" customWidth="1"/>
    <col min="6" max="6" width="10.7109375" style="45" customWidth="1"/>
    <col min="7" max="7" width="12.7109375" style="0" customWidth="1"/>
    <col min="8" max="8" width="12.7109375" style="1" customWidth="1"/>
    <col min="9" max="16384" width="11.421875" style="1" customWidth="1"/>
  </cols>
  <sheetData>
    <row r="1" spans="1:9" ht="20.25">
      <c r="A1" s="40" t="s">
        <v>1</v>
      </c>
      <c r="F1" s="107" t="s">
        <v>51</v>
      </c>
      <c r="G1" s="108"/>
      <c r="H1" s="109"/>
      <c r="I1" s="74" t="str">
        <f>IF(OR(F1="",F1="[ sample description ]"),"&lt;=  input field (light green)","")</f>
        <v>&lt;=  input field (light green)</v>
      </c>
    </row>
    <row r="2" spans="3:9" s="68" customFormat="1" ht="19.5" customHeight="1">
      <c r="C2" s="71"/>
      <c r="F2" s="69"/>
      <c r="G2" s="70"/>
      <c r="I2" s="75"/>
    </row>
    <row r="3" spans="2:6" s="68" customFormat="1" ht="19.5" customHeight="1">
      <c r="B3" s="71"/>
      <c r="E3" s="69"/>
      <c r="F3" s="70"/>
    </row>
    <row r="4" spans="3:7" s="68" customFormat="1" ht="19.5" customHeight="1">
      <c r="C4" s="71"/>
      <c r="F4" s="69"/>
      <c r="G4" s="70"/>
    </row>
    <row r="5" spans="1:8" ht="19.5" customHeight="1">
      <c r="A5" s="50" t="s">
        <v>3</v>
      </c>
      <c r="B5" s="105"/>
      <c r="C5" s="105"/>
      <c r="D5" s="106"/>
      <c r="E5" s="70"/>
      <c r="F5" s="47" t="str">
        <f>IF(AND(COUNT(D8:D13)=6,Category&lt;&gt;""),para!I17,"– Rating of the results –")</f>
        <v>– Rating of the results –</v>
      </c>
      <c r="G5" s="48"/>
      <c r="H5" s="49"/>
    </row>
    <row r="6" spans="1:8" ht="19.5" customHeight="1">
      <c r="A6" s="68"/>
      <c r="B6" s="68"/>
      <c r="C6" s="71"/>
      <c r="D6" s="68"/>
      <c r="E6" s="68"/>
      <c r="F6" s="69"/>
      <c r="G6" s="70"/>
      <c r="H6" s="68"/>
    </row>
    <row r="7" spans="1:8" ht="19.5" customHeight="1">
      <c r="A7" s="51" t="s">
        <v>18</v>
      </c>
      <c r="B7" s="38"/>
      <c r="C7" s="39"/>
      <c r="D7" s="38"/>
      <c r="E7" s="44" t="s">
        <v>2</v>
      </c>
      <c r="F7" s="22" t="s">
        <v>42</v>
      </c>
      <c r="G7" s="22" t="s">
        <v>4</v>
      </c>
      <c r="H7" s="22" t="s">
        <v>12</v>
      </c>
    </row>
    <row r="8" spans="1:8" ht="19.5" customHeight="1">
      <c r="A8" s="52" t="s">
        <v>19</v>
      </c>
      <c r="B8" s="102" t="s">
        <v>5</v>
      </c>
      <c r="C8" s="41" t="s">
        <v>27</v>
      </c>
      <c r="D8" s="83"/>
      <c r="E8" s="86">
        <f>IF(OR(D8="",Category=""),"",para!$B$17)</f>
      </c>
      <c r="F8" s="91">
        <f>IF(Category="","",para!$R$12)</f>
      </c>
      <c r="G8" s="95">
        <f>IF(Category="","",para!$B$12)</f>
      </c>
      <c r="H8" s="95">
        <f>IF(Category="","",para!$J$12)</f>
      </c>
    </row>
    <row r="9" spans="1:8" ht="19.5" customHeight="1">
      <c r="A9" s="53" t="s">
        <v>20</v>
      </c>
      <c r="B9" s="103" t="s">
        <v>15</v>
      </c>
      <c r="C9" s="42" t="s">
        <v>24</v>
      </c>
      <c r="D9" s="84"/>
      <c r="E9" s="87">
        <f>IF(OR(D9="",Category=""),"",para!$C$17)</f>
      </c>
      <c r="F9" s="92">
        <f>IF(Category="","",para!$S$12)</f>
      </c>
      <c r="G9" s="98">
        <f>IF(Category="","",para!$C$12&amp;" / "&amp;para!$D$12)</f>
      </c>
      <c r="H9" s="98">
        <f>IF(Category="","",para!$K$12&amp;" / "&amp;para!$L$12)</f>
      </c>
    </row>
    <row r="10" spans="1:8" ht="19.5" customHeight="1">
      <c r="A10" s="53" t="s">
        <v>22</v>
      </c>
      <c r="B10" s="103" t="s">
        <v>57</v>
      </c>
      <c r="C10" s="42" t="s">
        <v>25</v>
      </c>
      <c r="D10" s="85"/>
      <c r="E10" s="87">
        <f>IF(OR(D10="",Category=""),"",para!$D$17)</f>
      </c>
      <c r="F10" s="92">
        <f>IF(Category="","",para!$T$12)</f>
      </c>
      <c r="G10" s="96">
        <f>IF(Category="","",para!$E$12)</f>
      </c>
      <c r="H10" s="96">
        <f>IF(Category="","",para!$M$12)</f>
      </c>
    </row>
    <row r="11" spans="1:8" ht="19.5" customHeight="1">
      <c r="A11" s="53" t="s">
        <v>22</v>
      </c>
      <c r="B11" s="103" t="s">
        <v>58</v>
      </c>
      <c r="C11" s="42" t="s">
        <v>25</v>
      </c>
      <c r="D11" s="85"/>
      <c r="E11" s="87">
        <f>IF(OR(D11="",Category=""),"",para!$E$17)</f>
      </c>
      <c r="F11" s="92">
        <f>IF(Category="","",para!$U$12)</f>
      </c>
      <c r="G11" s="96">
        <f>IF(Category="","",para!$F$12)</f>
      </c>
      <c r="H11" s="96">
        <f>IF(Category="","",para!$N$12)</f>
      </c>
    </row>
    <row r="12" spans="1:8" ht="19.5" customHeight="1">
      <c r="A12" s="53" t="s">
        <v>23</v>
      </c>
      <c r="B12" s="103" t="s">
        <v>52</v>
      </c>
      <c r="C12" s="42" t="s">
        <v>26</v>
      </c>
      <c r="D12" s="84"/>
      <c r="E12" s="88">
        <f>IF(OR(D12="",Category=""),"",para!$F$17)</f>
      </c>
      <c r="F12" s="92">
        <f>IF(Category="","",para!$V$12)</f>
      </c>
      <c r="G12" s="96">
        <f>IF(Category="","",para!$G$12)</f>
      </c>
      <c r="H12" s="96">
        <f>IF(Category="","",para!$O$12)</f>
      </c>
    </row>
    <row r="13" spans="1:8" ht="19.5" customHeight="1">
      <c r="A13" s="54" t="s">
        <v>21</v>
      </c>
      <c r="B13" s="104" t="s">
        <v>28</v>
      </c>
      <c r="C13" s="43" t="s">
        <v>27</v>
      </c>
      <c r="D13" s="101"/>
      <c r="E13" s="89">
        <f>IF(OR(D13="",Category=""),"",para!$G$17)</f>
      </c>
      <c r="F13" s="93">
        <f>IF(Category="","",para!$W$12)</f>
      </c>
      <c r="G13" s="97">
        <f>IF(Category="","",para!$H$12)</f>
      </c>
      <c r="H13" s="97">
        <f>IF(Category="","",para!$P$12)</f>
      </c>
    </row>
    <row r="14" spans="5:6" ht="19.5" customHeight="1">
      <c r="E14" s="90">
        <f>IF(COUNT(E8:E13)=6,para!H17,"")</f>
      </c>
      <c r="F14" s="94">
        <f>SUM(F8:F13)</f>
        <v>0</v>
      </c>
    </row>
    <row r="15" spans="1:8" s="82" customFormat="1" ht="19.5" customHeight="1">
      <c r="A15" s="80"/>
      <c r="B15" s="80"/>
      <c r="C15" s="80"/>
      <c r="D15" s="80"/>
      <c r="E15" s="80"/>
      <c r="F15" s="80"/>
      <c r="G15" s="81"/>
      <c r="H15" s="80"/>
    </row>
    <row r="16" spans="1:9" s="79" customFormat="1" ht="19.5" customHeight="1">
      <c r="A16" s="77"/>
      <c r="B16" s="77"/>
      <c r="C16" s="77"/>
      <c r="D16" s="77"/>
      <c r="E16" s="77"/>
      <c r="F16" s="77"/>
      <c r="G16" s="78"/>
      <c r="H16" s="77"/>
      <c r="I16" s="74" t="s">
        <v>50</v>
      </c>
    </row>
    <row r="17" spans="1:9" s="79" customFormat="1" ht="19.5" customHeight="1">
      <c r="A17" s="77"/>
      <c r="B17" s="77"/>
      <c r="C17" s="77"/>
      <c r="D17" s="77"/>
      <c r="E17" s="77"/>
      <c r="F17" s="77"/>
      <c r="G17" s="78"/>
      <c r="H17" s="77"/>
      <c r="I17" s="74" t="s">
        <v>50</v>
      </c>
    </row>
    <row r="18" spans="1:9" s="79" customFormat="1" ht="19.5" customHeight="1">
      <c r="A18" s="77"/>
      <c r="B18" s="77"/>
      <c r="C18" s="77"/>
      <c r="D18" s="77"/>
      <c r="E18" s="77"/>
      <c r="F18" s="77"/>
      <c r="G18" s="78"/>
      <c r="H18" s="77"/>
      <c r="I18" s="74" t="s">
        <v>50</v>
      </c>
    </row>
    <row r="19" spans="1:9" s="79" customFormat="1" ht="19.5" customHeight="1">
      <c r="A19" s="77"/>
      <c r="B19" s="77"/>
      <c r="C19" s="77"/>
      <c r="D19" s="77"/>
      <c r="E19" s="77"/>
      <c r="F19" s="77"/>
      <c r="G19" s="78"/>
      <c r="H19" s="77"/>
      <c r="I19" s="74" t="s">
        <v>50</v>
      </c>
    </row>
    <row r="20" spans="1:8" s="82" customFormat="1" ht="19.5" customHeight="1">
      <c r="A20" s="80"/>
      <c r="B20" s="80"/>
      <c r="C20" s="80"/>
      <c r="D20" s="80"/>
      <c r="E20" s="80"/>
      <c r="F20" s="80"/>
      <c r="G20" s="81"/>
      <c r="H20" s="80"/>
    </row>
    <row r="21" spans="1:8" s="5" customFormat="1" ht="15" customHeight="1">
      <c r="A21" s="63" t="s">
        <v>16</v>
      </c>
      <c r="B21" s="64" t="s">
        <v>47</v>
      </c>
      <c r="C21" s="65"/>
      <c r="D21" s="66"/>
      <c r="E21" s="67"/>
      <c r="G21" s="67"/>
      <c r="H21" s="67"/>
    </row>
    <row r="22" spans="1:8" ht="15" customHeight="1">
      <c r="A22" s="57" t="s">
        <v>46</v>
      </c>
      <c r="B22" s="60" t="s">
        <v>33</v>
      </c>
      <c r="C22" s="3"/>
      <c r="D22" s="4"/>
      <c r="E22" s="68"/>
      <c r="F22" s="76" t="s">
        <v>41</v>
      </c>
      <c r="G22" s="72"/>
      <c r="H22" s="72"/>
    </row>
    <row r="23" spans="1:8" ht="15" customHeight="1">
      <c r="A23" s="58" t="s">
        <v>45</v>
      </c>
      <c r="B23" s="61" t="s">
        <v>8</v>
      </c>
      <c r="C23" s="7"/>
      <c r="D23" s="55"/>
      <c r="E23" s="68"/>
      <c r="F23" s="73" t="s">
        <v>48</v>
      </c>
      <c r="G23" s="72"/>
      <c r="H23" s="72"/>
    </row>
    <row r="24" spans="1:8" ht="15" customHeight="1">
      <c r="A24" s="58" t="s">
        <v>44</v>
      </c>
      <c r="B24" s="61" t="s">
        <v>9</v>
      </c>
      <c r="C24" s="7"/>
      <c r="D24" s="55"/>
      <c r="E24" s="68"/>
      <c r="F24" s="73" t="s">
        <v>49</v>
      </c>
      <c r="G24" s="72"/>
      <c r="H24" s="72"/>
    </row>
    <row r="25" spans="1:8" ht="15" customHeight="1">
      <c r="A25" s="59" t="s">
        <v>43</v>
      </c>
      <c r="B25" s="62" t="s">
        <v>10</v>
      </c>
      <c r="C25" s="8"/>
      <c r="D25" s="56"/>
      <c r="E25" s="68"/>
      <c r="F25" s="100" t="s">
        <v>63</v>
      </c>
      <c r="G25" s="72"/>
      <c r="H25" s="72"/>
    </row>
  </sheetData>
  <sheetProtection sheet="1" objects="1" scenarios="1" selectLockedCells="1"/>
  <mergeCells count="2">
    <mergeCell ref="B5:D5"/>
    <mergeCell ref="F1:H1"/>
  </mergeCells>
  <conditionalFormatting sqref="F5:H5">
    <cfRule type="expression" priority="1" dxfId="7" stopIfTrue="1">
      <formula>AND($E$14&gt;=0,$E$14&lt;=50)</formula>
    </cfRule>
    <cfRule type="expression" priority="2" dxfId="6" stopIfTrue="1">
      <formula>AND($E$14&gt;50,$E$14&lt;=70)</formula>
    </cfRule>
    <cfRule type="expression" priority="3" dxfId="5" stopIfTrue="1">
      <formula>$E$14&gt;70</formula>
    </cfRule>
  </conditionalFormatting>
  <conditionalFormatting sqref="B5:D5">
    <cfRule type="cellIs" priority="4" dxfId="2" operator="notEqual" stopIfTrue="1">
      <formula>""</formula>
    </cfRule>
  </conditionalFormatting>
  <conditionalFormatting sqref="D8:D13">
    <cfRule type="cellIs" priority="5" dxfId="3" operator="notEqual" stopIfTrue="1">
      <formula>""</formula>
    </cfRule>
  </conditionalFormatting>
  <conditionalFormatting sqref="E8:E13">
    <cfRule type="cellIs" priority="6" dxfId="2" operator="lessThan" stopIfTrue="1">
      <formula>0</formula>
    </cfRule>
  </conditionalFormatting>
  <conditionalFormatting sqref="E14">
    <cfRule type="cellIs" priority="7" dxfId="1" operator="lessThan" stopIfTrue="1">
      <formula>0</formula>
    </cfRule>
  </conditionalFormatting>
  <conditionalFormatting sqref="F1:H1">
    <cfRule type="expression" priority="8" dxfId="0" stopIfTrue="1">
      <formula>OR($F$1="[ sample description ]",$F$1="")</formula>
    </cfRule>
  </conditionalFormatting>
  <dataValidations count="4">
    <dataValidation type="decimal" allowBlank="1" showInputMessage="1" showErrorMessage="1" errorTitle="Error" error="Value out of range" sqref="D8 D12:D13">
      <formula1>0</formula1>
      <formula2>100</formula2>
    </dataValidation>
    <dataValidation type="decimal" allowBlank="1" showInputMessage="1" showErrorMessage="1" errorTitle="Error" error="Value out of range" sqref="D9">
      <formula1>-150</formula1>
      <formula2>100</formula2>
    </dataValidation>
    <dataValidation type="decimal" allowBlank="1" showInputMessage="1" showErrorMessage="1" errorTitle="Error" error="Value out of range" sqref="D10:D11">
      <formula1>0</formula1>
      <formula2>1000000</formula2>
    </dataValidation>
    <dataValidation type="list" allowBlank="1" showInputMessage="1" showErrorMessage="1" errorTitle="Error" error="Please choose category by dropdown" sqref="B5:D5">
      <formula1>Categories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0" fitToWidth="1" horizontalDpi="1200" verticalDpi="1200" orientation="landscape" paperSize="9" r:id="rId1"/>
  <headerFooter alignWithMargins="0">
    <oddFooter>&amp;L&amp;8Print: &amp;D / &amp;T&amp;R&amp;8Page: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showGridLines="0" zoomScalePageLayoutView="0" workbookViewId="0" topLeftCell="A1">
      <selection activeCell="L17" sqref="L17"/>
    </sheetView>
  </sheetViews>
  <sheetFormatPr defaultColWidth="8.7109375" defaultRowHeight="15" customHeight="1"/>
  <cols>
    <col min="1" max="1" width="28.140625" style="1" bestFit="1" customWidth="1"/>
    <col min="2" max="7" width="8.7109375" style="1" customWidth="1"/>
    <col min="8" max="8" width="8.7109375" style="6" customWidth="1"/>
    <col min="9" max="14" width="8.7109375" style="1" customWidth="1"/>
    <col min="15" max="15" width="8.7109375" style="6" customWidth="1"/>
    <col min="16" max="16384" width="8.7109375" style="1" customWidth="1"/>
  </cols>
  <sheetData>
    <row r="1" spans="2:23" s="5" customFormat="1" ht="19.5" customHeight="1">
      <c r="B1" s="22" t="s">
        <v>4</v>
      </c>
      <c r="C1" s="22"/>
      <c r="D1" s="22"/>
      <c r="E1" s="22"/>
      <c r="F1" s="22"/>
      <c r="G1" s="22"/>
      <c r="H1" s="22"/>
      <c r="I1" s="10"/>
      <c r="J1" s="22" t="s">
        <v>12</v>
      </c>
      <c r="K1" s="22"/>
      <c r="L1" s="22"/>
      <c r="M1" s="22"/>
      <c r="N1" s="22"/>
      <c r="O1" s="22"/>
      <c r="P1" s="22"/>
      <c r="Q1" s="10"/>
      <c r="R1" s="22" t="s">
        <v>16</v>
      </c>
      <c r="S1" s="22"/>
      <c r="T1" s="22"/>
      <c r="U1" s="22"/>
      <c r="V1" s="22"/>
      <c r="W1" s="22"/>
    </row>
    <row r="2" spans="2:23" s="16" customFormat="1" ht="15" customHeight="1">
      <c r="B2" s="23" t="s">
        <v>5</v>
      </c>
      <c r="C2" s="23" t="s">
        <v>15</v>
      </c>
      <c r="D2" s="23" t="s">
        <v>15</v>
      </c>
      <c r="E2" s="23" t="s">
        <v>53</v>
      </c>
      <c r="F2" s="23" t="s">
        <v>54</v>
      </c>
      <c r="G2" s="23" t="s">
        <v>6</v>
      </c>
      <c r="H2" s="24" t="s">
        <v>28</v>
      </c>
      <c r="I2" s="17"/>
      <c r="J2" s="23" t="s">
        <v>5</v>
      </c>
      <c r="K2" s="23" t="s">
        <v>15</v>
      </c>
      <c r="L2" s="23" t="s">
        <v>15</v>
      </c>
      <c r="M2" s="23" t="s">
        <v>53</v>
      </c>
      <c r="N2" s="23" t="s">
        <v>54</v>
      </c>
      <c r="O2" s="23" t="s">
        <v>6</v>
      </c>
      <c r="P2" s="23" t="s">
        <v>14</v>
      </c>
      <c r="Q2" s="17"/>
      <c r="R2" s="23" t="s">
        <v>5</v>
      </c>
      <c r="S2" s="23" t="s">
        <v>15</v>
      </c>
      <c r="T2" s="23" t="s">
        <v>53</v>
      </c>
      <c r="U2" s="23" t="s">
        <v>54</v>
      </c>
      <c r="V2" s="23" t="s">
        <v>6</v>
      </c>
      <c r="W2" s="23" t="s">
        <v>14</v>
      </c>
    </row>
    <row r="3" spans="2:23" s="11" customFormat="1" ht="15" customHeight="1">
      <c r="B3" s="25" t="s">
        <v>11</v>
      </c>
      <c r="C3" s="25" t="s">
        <v>11</v>
      </c>
      <c r="D3" s="25" t="s">
        <v>13</v>
      </c>
      <c r="E3" s="25" t="s">
        <v>13</v>
      </c>
      <c r="F3" s="25" t="s">
        <v>13</v>
      </c>
      <c r="G3" s="25" t="s">
        <v>11</v>
      </c>
      <c r="H3" s="25" t="s">
        <v>13</v>
      </c>
      <c r="I3" s="9"/>
      <c r="J3" s="25" t="s">
        <v>13</v>
      </c>
      <c r="K3" s="25" t="s">
        <v>11</v>
      </c>
      <c r="L3" s="25" t="s">
        <v>13</v>
      </c>
      <c r="M3" s="25" t="s">
        <v>11</v>
      </c>
      <c r="N3" s="25" t="s">
        <v>11</v>
      </c>
      <c r="O3" s="25" t="s">
        <v>13</v>
      </c>
      <c r="P3" s="25" t="s">
        <v>11</v>
      </c>
      <c r="Q3" s="9"/>
      <c r="R3" s="25" t="s">
        <v>17</v>
      </c>
      <c r="S3" s="25" t="s">
        <v>17</v>
      </c>
      <c r="T3" s="25" t="s">
        <v>17</v>
      </c>
      <c r="U3" s="25" t="s">
        <v>17</v>
      </c>
      <c r="V3" s="25" t="s">
        <v>17</v>
      </c>
      <c r="W3" s="25" t="s">
        <v>17</v>
      </c>
    </row>
    <row r="4" spans="1:23" ht="15" customHeight="1">
      <c r="A4" s="12" t="s">
        <v>0</v>
      </c>
      <c r="B4" s="13">
        <v>47</v>
      </c>
      <c r="C4" s="13">
        <v>-3</v>
      </c>
      <c r="D4" s="13">
        <v>2</v>
      </c>
      <c r="E4" s="13">
        <v>2000</v>
      </c>
      <c r="F4" s="13">
        <v>600</v>
      </c>
      <c r="G4" s="13">
        <v>40</v>
      </c>
      <c r="H4" s="13">
        <v>18</v>
      </c>
      <c r="I4" s="14"/>
      <c r="J4" s="13">
        <v>60</v>
      </c>
      <c r="K4" s="13">
        <v>-2</v>
      </c>
      <c r="L4" s="13">
        <v>1</v>
      </c>
      <c r="M4" s="13">
        <v>600</v>
      </c>
      <c r="N4" s="13">
        <v>180</v>
      </c>
      <c r="O4" s="13">
        <v>70</v>
      </c>
      <c r="P4" s="13">
        <v>6</v>
      </c>
      <c r="Q4" s="14"/>
      <c r="R4" s="15">
        <v>35</v>
      </c>
      <c r="S4" s="15">
        <v>20</v>
      </c>
      <c r="T4" s="15">
        <v>15</v>
      </c>
      <c r="U4" s="15">
        <v>10</v>
      </c>
      <c r="V4" s="15">
        <v>10</v>
      </c>
      <c r="W4" s="15">
        <v>10</v>
      </c>
    </row>
    <row r="5" spans="1:23" ht="15" customHeight="1">
      <c r="A5" s="12" t="s">
        <v>55</v>
      </c>
      <c r="B5" s="13">
        <v>47</v>
      </c>
      <c r="C5" s="13">
        <v>-3</v>
      </c>
      <c r="D5" s="13">
        <v>2</v>
      </c>
      <c r="E5" s="13">
        <v>2000</v>
      </c>
      <c r="F5" s="13">
        <v>600</v>
      </c>
      <c r="G5" s="13">
        <v>40</v>
      </c>
      <c r="H5" s="13">
        <v>18</v>
      </c>
      <c r="I5" s="14"/>
      <c r="J5" s="13">
        <v>65</v>
      </c>
      <c r="K5" s="13">
        <v>-2</v>
      </c>
      <c r="L5" s="13">
        <v>1</v>
      </c>
      <c r="M5" s="13">
        <v>600</v>
      </c>
      <c r="N5" s="13">
        <v>180</v>
      </c>
      <c r="O5" s="13">
        <v>70</v>
      </c>
      <c r="P5" s="13">
        <v>6</v>
      </c>
      <c r="Q5" s="14"/>
      <c r="R5" s="15">
        <v>35</v>
      </c>
      <c r="S5" s="15">
        <v>20</v>
      </c>
      <c r="T5" s="15">
        <v>15</v>
      </c>
      <c r="U5" s="15">
        <v>10</v>
      </c>
      <c r="V5" s="15">
        <v>10</v>
      </c>
      <c r="W5" s="15">
        <v>10</v>
      </c>
    </row>
    <row r="6" spans="1:23" ht="15" customHeight="1">
      <c r="A6" s="12" t="s">
        <v>56</v>
      </c>
      <c r="B6" s="13">
        <v>47</v>
      </c>
      <c r="C6" s="13">
        <v>-3</v>
      </c>
      <c r="D6" s="13">
        <v>2</v>
      </c>
      <c r="E6" s="13">
        <v>2000</v>
      </c>
      <c r="F6" s="13">
        <v>600</v>
      </c>
      <c r="G6" s="13">
        <v>40</v>
      </c>
      <c r="H6" s="13">
        <v>18</v>
      </c>
      <c r="I6" s="14"/>
      <c r="J6" s="13">
        <v>75</v>
      </c>
      <c r="K6" s="13">
        <v>-2</v>
      </c>
      <c r="L6" s="13">
        <v>1</v>
      </c>
      <c r="M6" s="13">
        <v>600</v>
      </c>
      <c r="N6" s="13">
        <v>180</v>
      </c>
      <c r="O6" s="13">
        <v>75</v>
      </c>
      <c r="P6" s="13">
        <v>6</v>
      </c>
      <c r="Q6" s="14"/>
      <c r="R6" s="15">
        <v>35</v>
      </c>
      <c r="S6" s="15">
        <v>20</v>
      </c>
      <c r="T6" s="15">
        <v>15</v>
      </c>
      <c r="U6" s="15">
        <v>10</v>
      </c>
      <c r="V6" s="15">
        <v>10</v>
      </c>
      <c r="W6" s="15">
        <v>10</v>
      </c>
    </row>
    <row r="7" spans="1:23" ht="15" customHeight="1">
      <c r="A7" s="99" t="s">
        <v>61</v>
      </c>
      <c r="B7" s="13">
        <v>47</v>
      </c>
      <c r="C7" s="13">
        <v>-3</v>
      </c>
      <c r="D7" s="13">
        <v>2</v>
      </c>
      <c r="E7" s="13">
        <v>2000</v>
      </c>
      <c r="F7" s="13">
        <v>600</v>
      </c>
      <c r="G7" s="13">
        <v>40</v>
      </c>
      <c r="H7" s="13">
        <v>18</v>
      </c>
      <c r="I7" s="14"/>
      <c r="J7" s="13">
        <v>70</v>
      </c>
      <c r="K7" s="13">
        <v>-2</v>
      </c>
      <c r="L7" s="13">
        <v>1</v>
      </c>
      <c r="M7" s="13">
        <v>600</v>
      </c>
      <c r="N7" s="13">
        <v>180</v>
      </c>
      <c r="O7" s="13">
        <v>70</v>
      </c>
      <c r="P7" s="13">
        <v>6</v>
      </c>
      <c r="Q7" s="14"/>
      <c r="R7" s="15">
        <v>35</v>
      </c>
      <c r="S7" s="15">
        <v>20</v>
      </c>
      <c r="T7" s="15">
        <v>15</v>
      </c>
      <c r="U7" s="15">
        <v>10</v>
      </c>
      <c r="V7" s="15">
        <v>10</v>
      </c>
      <c r="W7" s="15">
        <v>10</v>
      </c>
    </row>
    <row r="8" spans="1:23" ht="15" customHeight="1">
      <c r="A8" s="99" t="s">
        <v>62</v>
      </c>
      <c r="B8" s="13">
        <v>67</v>
      </c>
      <c r="C8" s="13">
        <v>-3</v>
      </c>
      <c r="D8" s="13">
        <v>2</v>
      </c>
      <c r="E8" s="13">
        <v>2000</v>
      </c>
      <c r="F8" s="13">
        <v>600</v>
      </c>
      <c r="G8" s="13">
        <v>40</v>
      </c>
      <c r="H8" s="13">
        <v>18</v>
      </c>
      <c r="I8" s="14"/>
      <c r="J8" s="13">
        <v>80</v>
      </c>
      <c r="K8" s="13">
        <v>-2</v>
      </c>
      <c r="L8" s="13">
        <v>1</v>
      </c>
      <c r="M8" s="13">
        <v>600</v>
      </c>
      <c r="N8" s="13">
        <v>180</v>
      </c>
      <c r="O8" s="13">
        <v>75</v>
      </c>
      <c r="P8" s="13">
        <v>6</v>
      </c>
      <c r="Q8" s="14"/>
      <c r="R8" s="15">
        <v>35</v>
      </c>
      <c r="S8" s="15">
        <v>20</v>
      </c>
      <c r="T8" s="15">
        <v>15</v>
      </c>
      <c r="U8" s="15">
        <v>10</v>
      </c>
      <c r="V8" s="15">
        <v>10</v>
      </c>
      <c r="W8" s="15">
        <v>10</v>
      </c>
    </row>
    <row r="9" ht="15" customHeight="1" thickBot="1"/>
    <row r="10" s="34" customFormat="1" ht="15" customHeight="1" thickTop="1"/>
    <row r="11" spans="1:17" ht="15" customHeight="1">
      <c r="A11" s="18" t="s">
        <v>29</v>
      </c>
      <c r="B11" s="21">
        <f>Category</f>
        <v>0</v>
      </c>
      <c r="C11" s="19"/>
      <c r="D11" s="19"/>
      <c r="E11" s="19"/>
      <c r="F11" s="19"/>
      <c r="G11" s="19"/>
      <c r="H11" s="20"/>
      <c r="I11" s="6"/>
      <c r="O11" s="1"/>
      <c r="Q11" s="6"/>
    </row>
    <row r="12" spans="1:23" ht="15" customHeight="1">
      <c r="A12" s="18" t="s">
        <v>30</v>
      </c>
      <c r="B12" s="13">
        <f aca="true" t="shared" si="0" ref="B12:H12">SUMIF($A$4:$A$8,Category,B4:B8)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4"/>
      <c r="J12" s="13">
        <f aca="true" t="shared" si="1" ref="J12:P12">SUMIF($A$4:$A$8,Category,J4:J8)</f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  <c r="Q12" s="14"/>
      <c r="R12" s="15">
        <f aca="true" t="shared" si="2" ref="R12:W12">SUMIF($A$4:$A$8,Category,R4:R8)</f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</row>
    <row r="13" spans="8:17" ht="15" customHeight="1">
      <c r="H13" s="1"/>
      <c r="I13" s="6"/>
      <c r="O13" s="1"/>
      <c r="Q13" s="6"/>
    </row>
    <row r="14" spans="2:14" ht="15" customHeight="1">
      <c r="B14" s="26" t="s">
        <v>5</v>
      </c>
      <c r="C14" s="26" t="s">
        <v>15</v>
      </c>
      <c r="D14" s="26" t="s">
        <v>53</v>
      </c>
      <c r="E14" s="26" t="s">
        <v>54</v>
      </c>
      <c r="F14" s="26" t="s">
        <v>6</v>
      </c>
      <c r="G14" s="27" t="s">
        <v>28</v>
      </c>
      <c r="H14" s="26" t="s">
        <v>32</v>
      </c>
      <c r="N14" s="1"/>
    </row>
    <row r="15" spans="1:15" ht="15" customHeight="1">
      <c r="A15" s="18" t="s">
        <v>31</v>
      </c>
      <c r="B15" s="29">
        <f>Form!D8</f>
        <v>0</v>
      </c>
      <c r="C15" s="29">
        <f>Form!D9</f>
        <v>0</v>
      </c>
      <c r="D15" s="13">
        <f>Form!D10</f>
        <v>0</v>
      </c>
      <c r="E15" s="13">
        <f>Form!D11</f>
        <v>0</v>
      </c>
      <c r="F15" s="29">
        <f>Form!D12</f>
        <v>0</v>
      </c>
      <c r="G15" s="28">
        <f>Form!D13</f>
        <v>0</v>
      </c>
      <c r="H15" s="30"/>
      <c r="O15" s="1"/>
    </row>
    <row r="16" spans="1:15" ht="15" customHeight="1">
      <c r="A16" s="18" t="s">
        <v>39</v>
      </c>
      <c r="B16" s="13" t="e">
        <f>(B15-B12)/(J12-B12)*R12</f>
        <v>#DIV/0!</v>
      </c>
      <c r="C16" s="13" t="e">
        <f>IF(C15&lt;0,(C15-C12)/(K12-C12)*S12,(C15-D12)/(L12-D12)*S12)</f>
        <v>#DIV/0!</v>
      </c>
      <c r="D16" s="13" t="e">
        <f>(D15-E12)/(M12-E12)*T12</f>
        <v>#DIV/0!</v>
      </c>
      <c r="E16" s="13" t="e">
        <f>(E15-F12)/(N12-F12)*U12</f>
        <v>#DIV/0!</v>
      </c>
      <c r="F16" s="13" t="e">
        <f>(F15-G12)/(O12-G12)*V12</f>
        <v>#DIV/0!</v>
      </c>
      <c r="G16" s="13" t="e">
        <f>(G15-H12)/(P12-H12)*W12</f>
        <v>#DIV/0!</v>
      </c>
      <c r="H16" s="31" t="e">
        <f>SUM(B16:G16)</f>
        <v>#DIV/0!</v>
      </c>
      <c r="L16"/>
      <c r="O16" s="1"/>
    </row>
    <row r="17" spans="1:15" ht="15" customHeight="1">
      <c r="A17" s="18" t="s">
        <v>40</v>
      </c>
      <c r="B17" s="32" t="e">
        <f aca="true" t="shared" si="3" ref="B17:G17">ROUND(IF(B16&gt;R12,R12,IF(B16&lt;-R12,-R12,B16)),0)</f>
        <v>#DIV/0!</v>
      </c>
      <c r="C17" s="32" t="e">
        <f t="shared" si="3"/>
        <v>#DIV/0!</v>
      </c>
      <c r="D17" s="32" t="e">
        <f t="shared" si="3"/>
        <v>#DIV/0!</v>
      </c>
      <c r="E17" s="32" t="e">
        <f t="shared" si="3"/>
        <v>#DIV/0!</v>
      </c>
      <c r="F17" s="32" t="e">
        <f t="shared" si="3"/>
        <v>#DIV/0!</v>
      </c>
      <c r="G17" s="32" t="e">
        <f t="shared" si="3"/>
        <v>#DIV/0!</v>
      </c>
      <c r="H17" s="33" t="e">
        <f>IF(MIN(B17:G17)&lt;0,SUMIF(B17:G17,"&lt;0"),SUM(B17:G17))</f>
        <v>#DIV/0!</v>
      </c>
      <c r="I17" s="46" t="e">
        <f>HLOOKUP(H17,B20:E21,2)</f>
        <v>#DIV/0!</v>
      </c>
      <c r="O17" s="1"/>
    </row>
    <row r="18" ht="15" customHeight="1" thickBot="1"/>
    <row r="19" s="34" customFormat="1" ht="15" customHeight="1" thickTop="1"/>
    <row r="20" spans="1:15" ht="15" customHeight="1">
      <c r="A20" s="35" t="s">
        <v>7</v>
      </c>
      <c r="B20" s="13">
        <v>-100</v>
      </c>
      <c r="C20" s="13">
        <v>0</v>
      </c>
      <c r="D20" s="13">
        <v>51</v>
      </c>
      <c r="E20" s="13">
        <v>71</v>
      </c>
      <c r="H20" s="1"/>
      <c r="O20" s="1"/>
    </row>
    <row r="21" spans="1:15" ht="15" customHeight="1">
      <c r="A21" s="36"/>
      <c r="B21" s="37" t="s">
        <v>33</v>
      </c>
      <c r="C21" s="37" t="s">
        <v>8</v>
      </c>
      <c r="D21" s="37" t="s">
        <v>9</v>
      </c>
      <c r="E21" s="37" t="s">
        <v>10</v>
      </c>
      <c r="H21" s="1"/>
      <c r="O21" s="1"/>
    </row>
    <row r="22" ht="15" customHeight="1" thickBot="1"/>
    <row r="23" s="34" customFormat="1" ht="15" customHeight="1" thickTop="1"/>
    <row r="24" s="6" customFormat="1" ht="15" customHeight="1">
      <c r="A24" s="10" t="s">
        <v>59</v>
      </c>
    </row>
    <row r="25" s="6" customFormat="1" ht="15" customHeight="1"/>
    <row r="26" ht="15" customHeight="1">
      <c r="A26"/>
    </row>
    <row r="29" ht="15" customHeight="1">
      <c r="A29" s="1" t="s">
        <v>60</v>
      </c>
    </row>
    <row r="30" ht="15" customHeight="1">
      <c r="A30" s="5" t="s">
        <v>34</v>
      </c>
    </row>
    <row r="31" ht="15" customHeight="1">
      <c r="A31" s="5" t="s">
        <v>36</v>
      </c>
    </row>
    <row r="32" ht="15" customHeight="1">
      <c r="A32" s="5" t="s">
        <v>35</v>
      </c>
    </row>
    <row r="33" ht="15" customHeight="1">
      <c r="A33" s="5" t="s">
        <v>37</v>
      </c>
    </row>
    <row r="34" ht="15" customHeight="1">
      <c r="A34" s="5" t="s">
        <v>38</v>
      </c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1200" verticalDpi="1200" orientation="landscape" paperSize="9" scale="73" r:id="rId3"/>
  <legacyDrawing r:id="rId2"/>
  <oleObjects>
    <oleObject progId="Equation.3" shapeId="137414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INGEDE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Deinkability Score v1</dc:title>
  <dc:subject/>
  <dc:creator>Andreas Faul</dc:creator>
  <cp:keywords/>
  <dc:description/>
  <cp:lastModifiedBy>Annie Xystouris</cp:lastModifiedBy>
  <cp:lastPrinted>2009-04-15T05:13:48Z</cp:lastPrinted>
  <dcterms:created xsi:type="dcterms:W3CDTF">2005-11-09T12:56:04Z</dcterms:created>
  <dcterms:modified xsi:type="dcterms:W3CDTF">2015-09-04T07:32:44Z</dcterms:modified>
  <cp:category/>
  <cp:version/>
  <cp:contentType/>
  <cp:contentStatus/>
</cp:coreProperties>
</file>